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55" activeTab="0"/>
  </bookViews>
  <sheets>
    <sheet name="МО (расчет с формулами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<sst xmlns="http://schemas.openxmlformats.org/spreadsheetml/2006/main" count="107" uniqueCount="67">
  <si>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Наименование показателей</t>
  </si>
  <si>
    <t>Темп роста к предыдущему году, %</t>
  </si>
  <si>
    <t>Размер начислений на фонд оплаты труда, %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</si>
  <si>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</si>
  <si>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</si>
  <si>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</si>
  <si>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</si>
  <si>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</si>
  <si>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</si>
  <si>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</si>
  <si>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</si>
  <si>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</si>
  <si>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</si>
  <si>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</si>
  <si>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</si>
  <si>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</si>
  <si>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Х</t>
  </si>
  <si>
    <t>Доля от средств от приносящей доход деятельности в фонде заработной платы по работникам учреждений культуры, %</t>
  </si>
  <si>
    <t>Приложение</t>
  </si>
  <si>
    <t>к Плану мероприятий ("дорожная карта")
  (2013-2018 годы)"</t>
  </si>
  <si>
    <t>Среднесписочная численность  работников учреждений культуры: человек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</si>
  <si>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</si>
  <si>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</si>
  <si>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Усть - Ницинского сельского поселения Слободо - Туринского Муниципального района</t>
  </si>
  <si>
    <t>Номер строки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</si>
  <si>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</si>
  <si>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</si>
  <si>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</si>
  <si>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</si>
  <si>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</si>
  <si>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</si>
  <si>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</si>
  <si>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2014- 2016 годы</t>
  </si>
  <si>
    <t>2014- 2018 годы</t>
  </si>
  <si>
    <t>Категоря работников: работники учреждений культуры</t>
  </si>
  <si>
    <t>Показатели повышения средней заработной платы работников учреждений культуры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</si>
  <si>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</si>
  <si>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</si>
  <si>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</si>
  <si>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</si>
  <si>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</si>
  <si>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</si>
  <si>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</si>
  <si>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</si>
  <si>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</si>
  <si>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</si>
  <si>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</si>
  <si>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</si>
  <si>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</si>
  <si>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</si>
  <si>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</si>
  <si>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</si>
  <si>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</si>
  <si>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по плану мероприятий ("дорожной карте") "Изменения в отраслях социальной сферы, направленные на повышение эффективности сферы культуры", прцентов</t>
  </si>
  <si>
    <t>Число получателей услуг, человек</t>
  </si>
  <si>
    <t>Численность населения муниципального образования, человек</t>
  </si>
  <si>
    <t xml:space="preserve">Соотношение средней заработной платы работников учреждений культуры и средней заработной платы в Свердловской области </t>
  </si>
  <si>
    <t>по Программе поэтапного совершенствования систем оплаты труда в государственных (муниципальных) учреждениях на 2012-2018 годы, процентов</t>
  </si>
  <si>
    <t>Средняя заработная плата работников по экономике Свердловской области, рублей</t>
  </si>
  <si>
    <t>Фонд оплаты труда с начислениями, формируемый за счет всех источников финансирования, млн. рублей(строка 4 х стока 12 х строка 15 х 12/1000/1000)</t>
  </si>
  <si>
    <t>Прирост фонда оплаты труда с начислениями к 2013 г., млн.рублей (строка 16 по графе соответствующего года минус строка 16 за 2013 год), в том числе</t>
  </si>
  <si>
    <t>за счет средств консолидированного бюджета Свердловской области, млн. рублей (строка 17 минус строка 23)</t>
  </si>
  <si>
    <t xml:space="preserve">включая средства, полученные за счет проведения мероприятий по оптимизации, млн. рублей (строка 20 + строка 21 + строка 22) в том числе </t>
  </si>
  <si>
    <t>за счет средств от приносящей доход деятельности, млн. рублей</t>
  </si>
  <si>
    <t>за счет иных источников, включая корректировку консолидированного  бюджета Свердловской области на соответствующий год, млн. рублей</t>
  </si>
  <si>
    <t>Итого, объем средств, предусмотренных на повышение оплаты труда, млн. руб. (строка 18 + строка 23 + строка 24)</t>
  </si>
  <si>
    <t>Соотношение объема средств полученных за счет проведения мероприятий от оптимизации, к сумме объема средств, предусмотренных на повышение оплаты труда, процентов (строка 19/строка 25 х 100)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</si>
</sst>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0"/>
    <numFmt numFmtId="187" formatCode="0.0000"/>
    <numFmt numFmtId="18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43"/>
  <sheetViews>
    <sheetView tabSelected="1" zoomScale="51" zoomScaleNormal="51" zoomScaleSheetLayoutView="70" workbookViewId="0" topLeftCell="A1">
      <selection activeCell="O13" sqref="O13:AC13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0"/>
      <c r="B1" s="11"/>
      <c r="C1" s="11"/>
      <c r="D1" s="12"/>
      <c r="E1" s="11"/>
      <c r="F1" s="11"/>
      <c r="G1" s="7"/>
      <c r="H1" s="43" t="s">
        <v>18</v>
      </c>
      <c r="I1" s="43"/>
      <c r="J1" s="43"/>
      <c r="K1" s="43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43" t="s">
        <v>19</v>
      </c>
      <c r="I2" s="43"/>
      <c r="J2" s="43"/>
      <c r="K2" s="43"/>
    </row>
    <row r="3" spans="1:11" s="6" customFormat="1" ht="18.75">
      <c r="A3" s="8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s="6" customFormat="1" ht="37.5" customHeight="1">
      <c r="A4" s="9"/>
      <c r="B4" s="50" t="s">
        <v>23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s="6" customFormat="1" ht="24" customHeight="1">
      <c r="A5" s="9"/>
      <c r="B5" s="22"/>
      <c r="C5" s="45"/>
      <c r="D5" s="45"/>
      <c r="E5" s="45"/>
      <c r="F5" s="45"/>
      <c r="G5" s="9"/>
      <c r="H5" s="9"/>
      <c r="I5" s="9"/>
      <c r="J5" s="9"/>
      <c r="K5" s="9"/>
    </row>
    <row r="6" spans="1:11" ht="56.25">
      <c r="A6" s="33" t="s">
        <v>24</v>
      </c>
      <c r="B6" s="14" t="s">
        <v>0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 t="s">
        <v>31</v>
      </c>
      <c r="J6" s="14" t="s">
        <v>32</v>
      </c>
      <c r="K6" s="14" t="s">
        <v>33</v>
      </c>
    </row>
    <row r="7" spans="1:11" ht="18.7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18.75">
      <c r="A8" s="13" t="s">
        <v>36</v>
      </c>
      <c r="B8" s="47" t="s">
        <v>34</v>
      </c>
      <c r="C8" s="48"/>
      <c r="D8" s="48"/>
      <c r="E8" s="48"/>
      <c r="F8" s="48"/>
      <c r="G8" s="48"/>
      <c r="H8" s="48"/>
      <c r="I8" s="48"/>
      <c r="J8" s="48"/>
      <c r="K8" s="49"/>
    </row>
    <row r="9" spans="1:11" ht="37.5">
      <c r="A9" s="23" t="s">
        <v>37</v>
      </c>
      <c r="B9" s="35" t="s">
        <v>14</v>
      </c>
      <c r="C9" s="36">
        <f>ROUND(C10/C11,0)</f>
        <v>80</v>
      </c>
      <c r="D9" s="36">
        <v>84</v>
      </c>
      <c r="E9" s="36">
        <v>74</v>
      </c>
      <c r="F9" s="36">
        <v>92</v>
      </c>
      <c r="G9" s="36">
        <v>118</v>
      </c>
      <c r="H9" s="36">
        <v>101</v>
      </c>
      <c r="I9" s="36">
        <v>101</v>
      </c>
      <c r="J9" s="37" t="s">
        <v>16</v>
      </c>
      <c r="K9" s="37" t="s">
        <v>16</v>
      </c>
    </row>
    <row r="10" spans="1:11" ht="18.75">
      <c r="A10" s="23" t="s">
        <v>38</v>
      </c>
      <c r="B10" s="38" t="s">
        <v>54</v>
      </c>
      <c r="C10" s="39">
        <f>C12</f>
        <v>3285</v>
      </c>
      <c r="D10" s="39">
        <f>D12</f>
        <v>3269</v>
      </c>
      <c r="E10" s="39">
        <f>E12</f>
        <v>3182</v>
      </c>
      <c r="F10" s="39">
        <f>F12</f>
        <v>3139</v>
      </c>
      <c r="G10" s="39">
        <v>3096</v>
      </c>
      <c r="H10" s="39">
        <v>3282</v>
      </c>
      <c r="I10" s="39">
        <v>3280</v>
      </c>
      <c r="J10" s="37" t="s">
        <v>16</v>
      </c>
      <c r="K10" s="37" t="s">
        <v>16</v>
      </c>
    </row>
    <row r="11" spans="1:11" ht="37.5">
      <c r="A11" s="23" t="s">
        <v>39</v>
      </c>
      <c r="B11" s="38" t="s">
        <v>20</v>
      </c>
      <c r="C11" s="40">
        <v>41</v>
      </c>
      <c r="D11" s="40">
        <v>39</v>
      </c>
      <c r="E11" s="40">
        <v>43</v>
      </c>
      <c r="F11" s="40">
        <v>34</v>
      </c>
      <c r="G11" s="40">
        <v>26.3</v>
      </c>
      <c r="H11" s="40">
        <v>21.8</v>
      </c>
      <c r="I11" s="40">
        <v>26</v>
      </c>
      <c r="J11" s="37" t="s">
        <v>16</v>
      </c>
      <c r="K11" s="37" t="s">
        <v>16</v>
      </c>
    </row>
    <row r="12" spans="1:11" ht="21" customHeight="1">
      <c r="A12" s="23" t="s">
        <v>40</v>
      </c>
      <c r="B12" s="38" t="s">
        <v>55</v>
      </c>
      <c r="C12" s="40">
        <v>3285</v>
      </c>
      <c r="D12" s="40">
        <v>3269</v>
      </c>
      <c r="E12" s="40">
        <v>3182</v>
      </c>
      <c r="F12" s="40">
        <v>3139</v>
      </c>
      <c r="G12" s="40">
        <v>3096</v>
      </c>
      <c r="H12" s="40">
        <v>3282</v>
      </c>
      <c r="I12" s="40">
        <v>3280</v>
      </c>
      <c r="J12" s="37" t="s">
        <v>16</v>
      </c>
      <c r="K12" s="37" t="s">
        <v>16</v>
      </c>
    </row>
    <row r="13" spans="1:29" ht="56.25" customHeight="1">
      <c r="A13" s="23" t="s">
        <v>41</v>
      </c>
      <c r="B13" s="51" t="s">
        <v>56</v>
      </c>
      <c r="C13" s="52"/>
      <c r="D13" s="52"/>
      <c r="E13" s="52"/>
      <c r="F13" s="52"/>
      <c r="G13" s="52"/>
      <c r="H13" s="52"/>
      <c r="I13" s="52"/>
      <c r="J13" s="52"/>
      <c r="K13" s="53"/>
      <c r="N13" s="3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11" ht="45" customHeight="1">
      <c r="A14" s="23" t="s">
        <v>42</v>
      </c>
      <c r="B14" s="38" t="s">
        <v>57</v>
      </c>
      <c r="C14" s="37" t="s">
        <v>16</v>
      </c>
      <c r="D14" s="17">
        <v>53</v>
      </c>
      <c r="E14" s="41">
        <v>59</v>
      </c>
      <c r="F14" s="41">
        <v>65</v>
      </c>
      <c r="G14" s="41">
        <v>74</v>
      </c>
      <c r="H14" s="41">
        <v>85</v>
      </c>
      <c r="I14" s="41">
        <v>100</v>
      </c>
      <c r="J14" s="37" t="s">
        <v>16</v>
      </c>
      <c r="K14" s="37" t="s">
        <v>16</v>
      </c>
    </row>
    <row r="15" spans="1:11" ht="59.25" customHeight="1">
      <c r="A15" s="23" t="s">
        <v>43</v>
      </c>
      <c r="B15" s="38" t="s">
        <v>53</v>
      </c>
      <c r="C15" s="37" t="s">
        <v>16</v>
      </c>
      <c r="D15" s="17">
        <v>63.9</v>
      </c>
      <c r="E15" s="41">
        <v>78.9</v>
      </c>
      <c r="F15" s="41">
        <v>93.8</v>
      </c>
      <c r="G15" s="41">
        <v>94</v>
      </c>
      <c r="H15" s="17">
        <v>100</v>
      </c>
      <c r="I15" s="17">
        <v>100</v>
      </c>
      <c r="J15" s="37" t="s">
        <v>16</v>
      </c>
      <c r="K15" s="37" t="s">
        <v>16</v>
      </c>
    </row>
    <row r="16" spans="1:11" ht="28.5" customHeight="1">
      <c r="A16" s="23" t="s">
        <v>44</v>
      </c>
      <c r="B16" s="38" t="s">
        <v>21</v>
      </c>
      <c r="C16" s="37" t="s">
        <v>16</v>
      </c>
      <c r="D16" s="17">
        <v>56.9</v>
      </c>
      <c r="E16" s="41">
        <v>62.7</v>
      </c>
      <c r="F16" s="41">
        <v>85.1</v>
      </c>
      <c r="G16" s="41">
        <v>92.8</v>
      </c>
      <c r="H16" s="17">
        <v>100</v>
      </c>
      <c r="I16" s="17">
        <v>100</v>
      </c>
      <c r="J16" s="37" t="s">
        <v>16</v>
      </c>
      <c r="K16" s="37" t="s">
        <v>16</v>
      </c>
    </row>
    <row r="17" spans="1:11" ht="37.5">
      <c r="A17" s="23" t="s">
        <v>45</v>
      </c>
      <c r="B17" s="38" t="s">
        <v>58</v>
      </c>
      <c r="C17" s="15">
        <v>25138.8</v>
      </c>
      <c r="D17" s="15">
        <v>27978.5</v>
      </c>
      <c r="E17" s="15">
        <v>29744</v>
      </c>
      <c r="F17" s="15">
        <v>27685.7</v>
      </c>
      <c r="G17" s="15">
        <v>28959</v>
      </c>
      <c r="H17" s="15">
        <v>30650</v>
      </c>
      <c r="I17" s="15">
        <v>33247</v>
      </c>
      <c r="J17" s="37" t="s">
        <v>16</v>
      </c>
      <c r="K17" s="37" t="s">
        <v>16</v>
      </c>
    </row>
    <row r="18" spans="1:11" ht="18.75">
      <c r="A18" s="23" t="s">
        <v>46</v>
      </c>
      <c r="B18" s="38" t="s">
        <v>1</v>
      </c>
      <c r="C18" s="37" t="s">
        <v>16</v>
      </c>
      <c r="D18" s="17">
        <f aca="true" t="shared" si="0" ref="D18:I18">D17/C17*100</f>
        <v>111.29608414085</v>
      </c>
      <c r="E18" s="17">
        <f t="shared" si="0"/>
        <v>106.3102024769019</v>
      </c>
      <c r="F18" s="17">
        <f t="shared" si="0"/>
        <v>93.0799488972566</v>
      </c>
      <c r="G18" s="17">
        <f t="shared" si="0"/>
        <v>104.59912518014715</v>
      </c>
      <c r="H18" s="17">
        <f t="shared" si="0"/>
        <v>105.83929003073311</v>
      </c>
      <c r="I18" s="17">
        <f t="shared" si="0"/>
        <v>108.47308319738988</v>
      </c>
      <c r="J18" s="37" t="s">
        <v>16</v>
      </c>
      <c r="K18" s="37" t="s">
        <v>16</v>
      </c>
    </row>
    <row r="19" spans="1:11" ht="37.5">
      <c r="A19" s="23" t="s">
        <v>47</v>
      </c>
      <c r="B19" s="38" t="s">
        <v>22</v>
      </c>
      <c r="C19" s="16">
        <v>13540</v>
      </c>
      <c r="D19" s="24">
        <v>15913</v>
      </c>
      <c r="E19" s="24">
        <v>19904.4</v>
      </c>
      <c r="F19" s="24">
        <v>23551</v>
      </c>
      <c r="G19" s="24">
        <v>26132</v>
      </c>
      <c r="H19" s="24">
        <f>ROUND(H17*H16/100,1)</f>
        <v>30650</v>
      </c>
      <c r="I19" s="24">
        <v>33247</v>
      </c>
      <c r="J19" s="37" t="s">
        <v>16</v>
      </c>
      <c r="K19" s="37" t="s">
        <v>16</v>
      </c>
    </row>
    <row r="20" spans="1:11" ht="18" customHeight="1">
      <c r="A20" s="23" t="s">
        <v>48</v>
      </c>
      <c r="B20" s="38" t="s">
        <v>1</v>
      </c>
      <c r="C20" s="37" t="s">
        <v>16</v>
      </c>
      <c r="D20" s="17">
        <f aca="true" t="shared" si="1" ref="D20:I20">D19/C19*100</f>
        <v>117.52584933530281</v>
      </c>
      <c r="E20" s="17">
        <f t="shared" si="1"/>
        <v>125.08263683780558</v>
      </c>
      <c r="F20" s="17">
        <f t="shared" si="1"/>
        <v>118.32057233576494</v>
      </c>
      <c r="G20" s="17">
        <f t="shared" si="1"/>
        <v>110.95919493864379</v>
      </c>
      <c r="H20" s="17">
        <f t="shared" si="1"/>
        <v>117.28914740547987</v>
      </c>
      <c r="I20" s="17">
        <f t="shared" si="1"/>
        <v>108.47308319738988</v>
      </c>
      <c r="J20" s="37" t="s">
        <v>16</v>
      </c>
      <c r="K20" s="37" t="s">
        <v>16</v>
      </c>
    </row>
    <row r="21" spans="1:11" ht="37.5">
      <c r="A21" s="23" t="s">
        <v>49</v>
      </c>
      <c r="B21" s="38" t="s">
        <v>17</v>
      </c>
      <c r="C21" s="37" t="s">
        <v>16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37" t="s">
        <v>16</v>
      </c>
      <c r="K21" s="37" t="s">
        <v>16</v>
      </c>
    </row>
    <row r="22" spans="1:11" ht="24.75" customHeight="1">
      <c r="A22" s="23" t="s">
        <v>50</v>
      </c>
      <c r="B22" s="38" t="s">
        <v>2</v>
      </c>
      <c r="C22" s="16">
        <v>1.302</v>
      </c>
      <c r="D22" s="16">
        <v>1.302</v>
      </c>
      <c r="E22" s="16">
        <v>1.302</v>
      </c>
      <c r="F22" s="16">
        <v>1.302</v>
      </c>
      <c r="G22" s="16">
        <v>1.302</v>
      </c>
      <c r="H22" s="16">
        <v>1.302</v>
      </c>
      <c r="I22" s="16">
        <v>1.302</v>
      </c>
      <c r="J22" s="16">
        <v>1.302</v>
      </c>
      <c r="K22" s="16">
        <v>1.302</v>
      </c>
    </row>
    <row r="23" spans="1:11" ht="63" customHeight="1">
      <c r="A23" s="23" t="s">
        <v>51</v>
      </c>
      <c r="B23" s="38" t="s">
        <v>59</v>
      </c>
      <c r="C23" s="18">
        <v>8.7</v>
      </c>
      <c r="D23" s="18">
        <f aca="true" t="shared" si="2" ref="D23:I23">ROUND(D19*D11*12*D22/1000000,1)</f>
        <v>9.7</v>
      </c>
      <c r="E23" s="18">
        <f t="shared" si="2"/>
        <v>13.4</v>
      </c>
      <c r="F23" s="18">
        <f t="shared" si="2"/>
        <v>12.5</v>
      </c>
      <c r="G23" s="18">
        <f t="shared" si="2"/>
        <v>10.7</v>
      </c>
      <c r="H23" s="18">
        <f t="shared" si="2"/>
        <v>10.4</v>
      </c>
      <c r="I23" s="18">
        <f t="shared" si="2"/>
        <v>13.5</v>
      </c>
      <c r="J23" s="18">
        <f>ROUND(E23+F23+G23,1)</f>
        <v>36.6</v>
      </c>
      <c r="K23" s="25">
        <f>SUM(E23:I23)</f>
        <v>60.49999999999999</v>
      </c>
    </row>
    <row r="24" spans="1:11" ht="60.75" customHeight="1">
      <c r="A24" s="23" t="s">
        <v>52</v>
      </c>
      <c r="B24" s="38" t="s">
        <v>60</v>
      </c>
      <c r="C24" s="37" t="s">
        <v>16</v>
      </c>
      <c r="D24" s="18">
        <f>ROUND(D23-C23,1)</f>
        <v>1</v>
      </c>
      <c r="E24" s="16">
        <f>ROUND(E23-$D$23,1)</f>
        <v>3.7</v>
      </c>
      <c r="F24" s="16">
        <f>ROUND(F23-$D$23,1)</f>
        <v>2.8</v>
      </c>
      <c r="G24" s="16">
        <f>ROUND(G23-$D$23,1)</f>
        <v>1</v>
      </c>
      <c r="H24" s="16">
        <f>ROUND(H23-$D$23,1)</f>
        <v>0.7</v>
      </c>
      <c r="I24" s="16">
        <f>ROUND(I23-$D$23,1)</f>
        <v>3.8</v>
      </c>
      <c r="J24" s="18">
        <f>ROUND(E24+F24+G24,1)</f>
        <v>7.5</v>
      </c>
      <c r="K24" s="25">
        <f>SUM(E24:I24)</f>
        <v>12</v>
      </c>
    </row>
    <row r="25" spans="1:11" ht="37.5">
      <c r="A25" s="23">
        <v>18</v>
      </c>
      <c r="B25" s="38" t="s">
        <v>61</v>
      </c>
      <c r="C25" s="37" t="s">
        <v>16</v>
      </c>
      <c r="D25" s="32">
        <v>1</v>
      </c>
      <c r="E25" s="19">
        <v>2.8</v>
      </c>
      <c r="F25" s="19">
        <v>2.8</v>
      </c>
      <c r="G25" s="19">
        <v>1</v>
      </c>
      <c r="H25" s="19">
        <f>ROUND(H24-H30,1)</f>
        <v>0.7</v>
      </c>
      <c r="I25" s="19">
        <f>ROUND(I24-I30,1)</f>
        <v>3.8</v>
      </c>
      <c r="J25" s="18">
        <f>ROUND(E25+F25+G25,1)</f>
        <v>6.6</v>
      </c>
      <c r="K25" s="25">
        <f>SUM(E25:I25)</f>
        <v>11.1</v>
      </c>
    </row>
    <row r="26" spans="1:11" s="5" customFormat="1" ht="54.75" customHeight="1">
      <c r="A26" s="26">
        <v>19</v>
      </c>
      <c r="B26" s="35" t="s">
        <v>62</v>
      </c>
      <c r="C26" s="37" t="s">
        <v>16</v>
      </c>
      <c r="D26" s="20">
        <f aca="true" t="shared" si="3" ref="D26:I26">ROUND(D27+D28+D29,1)</f>
        <v>0</v>
      </c>
      <c r="E26" s="20">
        <f t="shared" si="3"/>
        <v>0.7</v>
      </c>
      <c r="F26" s="20">
        <f t="shared" si="3"/>
        <v>0.4</v>
      </c>
      <c r="G26" s="20">
        <f t="shared" si="3"/>
        <v>0.6</v>
      </c>
      <c r="H26" s="20">
        <f t="shared" si="3"/>
        <v>0</v>
      </c>
      <c r="I26" s="20">
        <f t="shared" si="3"/>
        <v>0</v>
      </c>
      <c r="J26" s="18">
        <f aca="true" t="shared" si="4" ref="J26:J32">ROUND(E26+F26+G26,1)</f>
        <v>1.7</v>
      </c>
      <c r="K26" s="25">
        <f aca="true" t="shared" si="5" ref="K26:K32">SUM(E26:I26)</f>
        <v>1.7000000000000002</v>
      </c>
    </row>
    <row r="27" spans="1:11" s="5" customFormat="1" ht="31.5" customHeight="1">
      <c r="A27" s="23">
        <v>20</v>
      </c>
      <c r="B27" s="35" t="s">
        <v>3</v>
      </c>
      <c r="C27" s="37" t="s">
        <v>16</v>
      </c>
      <c r="D27" s="20"/>
      <c r="E27" s="24">
        <f>ROUND(E24*0.557/100,1)</f>
        <v>0</v>
      </c>
      <c r="F27" s="24">
        <f>ROUND(F24*0.557/100,1)</f>
        <v>0</v>
      </c>
      <c r="G27" s="24">
        <f>ROUND(G24*0.557/100,1)</f>
        <v>0</v>
      </c>
      <c r="H27" s="24">
        <f>ROUND(H24*0.557/100,1)</f>
        <v>0</v>
      </c>
      <c r="I27" s="24">
        <f>ROUND(I24*0.557/100,1)</f>
        <v>0</v>
      </c>
      <c r="J27" s="18">
        <f t="shared" si="4"/>
        <v>0</v>
      </c>
      <c r="K27" s="25">
        <f t="shared" si="5"/>
        <v>0</v>
      </c>
    </row>
    <row r="28" spans="1:11" s="5" customFormat="1" ht="39" customHeight="1">
      <c r="A28" s="26">
        <v>21</v>
      </c>
      <c r="B28" s="35" t="s">
        <v>4</v>
      </c>
      <c r="C28" s="37" t="s">
        <v>16</v>
      </c>
      <c r="D28" s="20">
        <v>0</v>
      </c>
      <c r="E28" s="19">
        <v>0</v>
      </c>
      <c r="F28" s="19">
        <v>0.4</v>
      </c>
      <c r="G28" s="19">
        <v>0.6</v>
      </c>
      <c r="H28" s="19">
        <v>0</v>
      </c>
      <c r="I28" s="19">
        <v>0</v>
      </c>
      <c r="J28" s="18">
        <f t="shared" si="4"/>
        <v>1</v>
      </c>
      <c r="K28" s="25">
        <f t="shared" si="5"/>
        <v>1</v>
      </c>
    </row>
    <row r="29" spans="1:11" s="5" customFormat="1" ht="38.25" customHeight="1">
      <c r="A29" s="23">
        <v>22</v>
      </c>
      <c r="B29" s="35" t="s">
        <v>5</v>
      </c>
      <c r="C29" s="37" t="s">
        <v>16</v>
      </c>
      <c r="D29" s="20">
        <v>0</v>
      </c>
      <c r="E29" s="20">
        <v>0.7</v>
      </c>
      <c r="F29" s="20">
        <v>0</v>
      </c>
      <c r="G29" s="20">
        <v>0</v>
      </c>
      <c r="H29" s="20">
        <v>0</v>
      </c>
      <c r="I29" s="20">
        <v>0</v>
      </c>
      <c r="J29" s="18">
        <f t="shared" si="4"/>
        <v>0.7</v>
      </c>
      <c r="K29" s="25">
        <f t="shared" si="5"/>
        <v>0.7</v>
      </c>
    </row>
    <row r="30" spans="1:11" ht="23.25" customHeight="1">
      <c r="A30" s="26">
        <v>23</v>
      </c>
      <c r="B30" s="38" t="s">
        <v>63</v>
      </c>
      <c r="C30" s="37" t="s">
        <v>16</v>
      </c>
      <c r="D30" s="17">
        <f aca="true" t="shared" si="6" ref="D30:I30">ROUND(D24*D21/100,1)</f>
        <v>0</v>
      </c>
      <c r="E30" s="17">
        <f t="shared" si="6"/>
        <v>0</v>
      </c>
      <c r="F30" s="17">
        <f t="shared" si="6"/>
        <v>0</v>
      </c>
      <c r="G30" s="17">
        <f t="shared" si="6"/>
        <v>0</v>
      </c>
      <c r="H30" s="17">
        <f t="shared" si="6"/>
        <v>0</v>
      </c>
      <c r="I30" s="17">
        <f t="shared" si="6"/>
        <v>0</v>
      </c>
      <c r="J30" s="18">
        <f t="shared" si="4"/>
        <v>0</v>
      </c>
      <c r="K30" s="25">
        <f t="shared" si="5"/>
        <v>0</v>
      </c>
    </row>
    <row r="31" spans="1:11" ht="45.75" customHeight="1">
      <c r="A31" s="23">
        <v>24</v>
      </c>
      <c r="B31" s="35" t="s">
        <v>64</v>
      </c>
      <c r="C31" s="37" t="s">
        <v>16</v>
      </c>
      <c r="D31" s="20">
        <v>0</v>
      </c>
      <c r="E31" s="20">
        <v>0</v>
      </c>
      <c r="F31" s="19">
        <f>F24-F25-F30</f>
        <v>0</v>
      </c>
      <c r="G31" s="19">
        <f>G24-G25-G30</f>
        <v>0</v>
      </c>
      <c r="H31" s="19">
        <f>H24-H25-H30</f>
        <v>0</v>
      </c>
      <c r="I31" s="19">
        <f>I24-I25-I30</f>
        <v>0</v>
      </c>
      <c r="J31" s="18">
        <f t="shared" si="4"/>
        <v>0</v>
      </c>
      <c r="K31" s="25">
        <f>SUM(E31:I31)</f>
        <v>0</v>
      </c>
    </row>
    <row r="32" spans="1:11" ht="37.5">
      <c r="A32" s="26">
        <v>25</v>
      </c>
      <c r="B32" s="35" t="s">
        <v>65</v>
      </c>
      <c r="C32" s="37" t="s">
        <v>16</v>
      </c>
      <c r="D32" s="19">
        <f aca="true" t="shared" si="7" ref="D32:I32">ROUND(D25+D30+D31,1)</f>
        <v>1</v>
      </c>
      <c r="E32" s="19">
        <v>2.8</v>
      </c>
      <c r="F32" s="19">
        <f t="shared" si="7"/>
        <v>2.8</v>
      </c>
      <c r="G32" s="19">
        <f t="shared" si="7"/>
        <v>1</v>
      </c>
      <c r="H32" s="19">
        <f t="shared" si="7"/>
        <v>0.7</v>
      </c>
      <c r="I32" s="19">
        <f t="shared" si="7"/>
        <v>3.8</v>
      </c>
      <c r="J32" s="18">
        <f t="shared" si="4"/>
        <v>6.6</v>
      </c>
      <c r="K32" s="25">
        <f t="shared" si="5"/>
        <v>11.1</v>
      </c>
    </row>
    <row r="33" spans="1:11" ht="86.25" customHeight="1">
      <c r="A33" s="23">
        <v>26</v>
      </c>
      <c r="B33" s="35" t="s">
        <v>66</v>
      </c>
      <c r="C33" s="37" t="s">
        <v>16</v>
      </c>
      <c r="D33" s="42">
        <f>ROUND(D26/D32*100,1)</f>
        <v>0</v>
      </c>
      <c r="E33" s="42">
        <f aca="true" t="shared" si="8" ref="E33:K33">ROUND(E26/E32*100,1)</f>
        <v>25</v>
      </c>
      <c r="F33" s="42">
        <f t="shared" si="8"/>
        <v>14.3</v>
      </c>
      <c r="G33" s="42">
        <f t="shared" si="8"/>
        <v>60</v>
      </c>
      <c r="H33" s="42">
        <f t="shared" si="8"/>
        <v>0</v>
      </c>
      <c r="I33" s="42">
        <f t="shared" si="8"/>
        <v>0</v>
      </c>
      <c r="J33" s="42">
        <f t="shared" si="8"/>
        <v>25.8</v>
      </c>
      <c r="K33" s="42">
        <f t="shared" si="8"/>
        <v>15.3</v>
      </c>
    </row>
    <row r="34" spans="1:11" ht="32.25" customHeight="1" hidden="1">
      <c r="A34" s="13">
        <f aca="true" t="shared" si="9" ref="A34:A40">A33+1</f>
        <v>27</v>
      </c>
      <c r="B34" s="21" t="s">
        <v>12</v>
      </c>
      <c r="C34" s="16" t="s">
        <v>15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s="3" customFormat="1" ht="25.5" customHeight="1" hidden="1">
      <c r="A35" s="13">
        <f t="shared" si="9"/>
        <v>28</v>
      </c>
      <c r="B35" s="46" t="s">
        <v>9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1:11" s="3" customFormat="1" ht="24" customHeight="1" hidden="1">
      <c r="A36" s="13">
        <f t="shared" si="9"/>
        <v>29</v>
      </c>
      <c r="B36" s="46" t="s">
        <v>10</v>
      </c>
      <c r="C36" s="46"/>
      <c r="D36" s="46"/>
      <c r="E36" s="46"/>
      <c r="F36" s="46"/>
      <c r="G36" s="46"/>
      <c r="H36" s="46"/>
      <c r="I36" s="46"/>
      <c r="J36" s="46"/>
      <c r="K36" s="46"/>
    </row>
    <row r="37" spans="1:11" s="3" customFormat="1" ht="18.75" customHeight="1" hidden="1">
      <c r="A37" s="13">
        <f t="shared" si="9"/>
        <v>30</v>
      </c>
      <c r="B37" s="46" t="s">
        <v>11</v>
      </c>
      <c r="C37" s="46"/>
      <c r="D37" s="46"/>
      <c r="E37" s="46"/>
      <c r="F37" s="46"/>
      <c r="G37" s="46"/>
      <c r="H37" s="46"/>
      <c r="I37" s="46"/>
      <c r="J37" s="46"/>
      <c r="K37" s="46"/>
    </row>
    <row r="38" spans="1:11" s="3" customFormat="1" ht="19.5" customHeight="1" hidden="1">
      <c r="A38" s="13">
        <f t="shared" si="9"/>
        <v>31</v>
      </c>
      <c r="B38" s="46" t="s">
        <v>6</v>
      </c>
      <c r="C38" s="46"/>
      <c r="D38" s="46"/>
      <c r="E38" s="46"/>
      <c r="F38" s="46"/>
      <c r="G38" s="46"/>
      <c r="H38" s="46"/>
      <c r="I38" s="46"/>
      <c r="J38" s="46"/>
      <c r="K38" s="46"/>
    </row>
    <row r="39" spans="1:11" s="3" customFormat="1" ht="20.25" customHeight="1" hidden="1">
      <c r="A39" s="13">
        <f t="shared" si="9"/>
        <v>32</v>
      </c>
      <c r="B39" s="46" t="s">
        <v>7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21.75" customHeight="1" hidden="1">
      <c r="A40" s="13">
        <f t="shared" si="9"/>
        <v>33</v>
      </c>
      <c r="B40" s="46" t="s">
        <v>8</v>
      </c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8.75">
      <c r="A41" s="28"/>
      <c r="B41" s="29"/>
      <c r="C41" s="29"/>
      <c r="D41" s="30"/>
      <c r="E41" s="29"/>
      <c r="F41" s="29"/>
      <c r="G41" s="29"/>
      <c r="H41" s="29"/>
      <c r="I41" s="29"/>
      <c r="J41" s="29"/>
      <c r="K41" s="29"/>
    </row>
    <row r="42" ht="24.75" customHeight="1">
      <c r="B42" s="4" t="s">
        <v>13</v>
      </c>
    </row>
    <row r="43" ht="18.75" customHeight="1">
      <c r="B43" s="31"/>
    </row>
  </sheetData>
  <sheetProtection/>
  <mergeCells count="14">
    <mergeCell ref="B36:K36"/>
    <mergeCell ref="B37:K37"/>
    <mergeCell ref="B38:K38"/>
    <mergeCell ref="B39:K39"/>
    <mergeCell ref="B40:K40"/>
    <mergeCell ref="O13:AC13"/>
    <mergeCell ref="H1:K1"/>
    <mergeCell ref="H2:K2"/>
    <mergeCell ref="B3:K3"/>
    <mergeCell ref="C5:F5"/>
    <mergeCell ref="B35:K35"/>
    <mergeCell ref="B8:K8"/>
    <mergeCell ref="B4:K4"/>
    <mergeCell ref="B13:K13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1</cp:lastModifiedBy>
  <cp:lastPrinted>2017-11-26T10:03:56Z</cp:lastPrinted>
  <dcterms:created xsi:type="dcterms:W3CDTF">2014-03-14T11:43:12Z</dcterms:created>
  <dcterms:modified xsi:type="dcterms:W3CDTF">2018-09-04T10:18:05Z</dcterms:modified>
  <cp:category/>
  <cp:version/>
  <cp:contentType/>
  <cp:contentStatus/>
</cp:coreProperties>
</file>